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Purtan\AppData\Local\Microsoft\Windows\INetCache\Content.Outlook\FOGCAOSY\"/>
    </mc:Choice>
  </mc:AlternateContent>
  <xr:revisionPtr revIDLastSave="0" documentId="13_ncr:1_{04D1B408-8E13-4AB0-8B8C-80DE37349371}" xr6:coauthVersionLast="47" xr6:coauthVersionMax="47" xr10:uidLastSave="{00000000-0000-0000-0000-000000000000}"/>
  <bookViews>
    <workbookView xWindow="-108" yWindow="-108" windowWidth="23256" windowHeight="12456" tabRatio="742" xr2:uid="{AFD1CA28-5110-41DA-BFB8-1F678F48494E}"/>
  </bookViews>
  <sheets>
    <sheet name="Wertungstabelle" sheetId="7" r:id="rId1"/>
    <sheet name="Umrechnung" sheetId="2" state="hidden" r:id="rId2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7" l="1"/>
  <c r="G8" i="7" s="1"/>
  <c r="C3" i="7"/>
  <c r="D30" i="7"/>
  <c r="E30" i="7"/>
  <c r="G30" i="7" s="1"/>
  <c r="F30" i="7"/>
  <c r="D31" i="7"/>
  <c r="E31" i="7"/>
  <c r="G31" i="7" s="1"/>
  <c r="F31" i="7"/>
  <c r="F29" i="7"/>
  <c r="E29" i="7"/>
  <c r="G29" i="7" s="1"/>
  <c r="D29" i="7"/>
  <c r="D23" i="7"/>
  <c r="E23" i="7"/>
  <c r="G23" i="7" s="1"/>
  <c r="F23" i="7"/>
  <c r="D24" i="7"/>
  <c r="E24" i="7"/>
  <c r="G24" i="7" s="1"/>
  <c r="F24" i="7"/>
  <c r="D25" i="7"/>
  <c r="E25" i="7"/>
  <c r="G25" i="7" s="1"/>
  <c r="F25" i="7"/>
  <c r="F22" i="7"/>
  <c r="E22" i="7"/>
  <c r="G22" i="7" s="1"/>
  <c r="D22" i="7"/>
  <c r="D13" i="7"/>
  <c r="E13" i="7"/>
  <c r="G13" i="7" s="1"/>
  <c r="F13" i="7"/>
  <c r="D14" i="7"/>
  <c r="E14" i="7"/>
  <c r="G14" i="7" s="1"/>
  <c r="F14" i="7"/>
  <c r="D15" i="7"/>
  <c r="E15" i="7"/>
  <c r="G15" i="7" s="1"/>
  <c r="F15" i="7"/>
  <c r="D16" i="7"/>
  <c r="E16" i="7"/>
  <c r="G16" i="7" s="1"/>
  <c r="F16" i="7"/>
  <c r="D17" i="7"/>
  <c r="E17" i="7"/>
  <c r="G17" i="7" s="1"/>
  <c r="F17" i="7"/>
  <c r="D18" i="7"/>
  <c r="E18" i="7"/>
  <c r="G18" i="7" s="1"/>
  <c r="F18" i="7"/>
  <c r="F12" i="7"/>
  <c r="E12" i="7"/>
  <c r="G12" i="7" s="1"/>
  <c r="D12" i="7"/>
  <c r="F4" i="7"/>
  <c r="F5" i="7"/>
  <c r="F6" i="7"/>
  <c r="F7" i="7"/>
  <c r="F8" i="7"/>
  <c r="F3" i="7"/>
  <c r="E4" i="7"/>
  <c r="G4" i="7" s="1"/>
  <c r="E5" i="7"/>
  <c r="G5" i="7" s="1"/>
  <c r="E6" i="7"/>
  <c r="G6" i="7" s="1"/>
  <c r="E7" i="7"/>
  <c r="G7" i="7" s="1"/>
  <c r="E3" i="7" l="1"/>
  <c r="G3" i="7" s="1"/>
  <c r="D4" i="7"/>
  <c r="D5" i="7"/>
  <c r="D6" i="7"/>
  <c r="D7" i="7"/>
  <c r="D8" i="7"/>
  <c r="D3" i="7"/>
  <c r="C31" i="7" l="1"/>
  <c r="C30" i="7"/>
  <c r="C29" i="7"/>
  <c r="C25" i="7"/>
  <c r="C24" i="7"/>
  <c r="C23" i="7"/>
  <c r="C22" i="7"/>
  <c r="C18" i="7"/>
  <c r="C17" i="7"/>
  <c r="C16" i="7"/>
  <c r="C15" i="7"/>
  <c r="C14" i="7"/>
  <c r="C13" i="7"/>
  <c r="C12" i="7"/>
  <c r="C8" i="7"/>
  <c r="C7" i="7"/>
  <c r="C6" i="7"/>
  <c r="C5" i="7"/>
  <c r="C4" i="7"/>
  <c r="E34" i="7" l="1"/>
  <c r="G34" i="7" s="1"/>
  <c r="E32" i="7"/>
  <c r="G32" i="7" s="1"/>
  <c r="E26" i="7"/>
  <c r="E19" i="7"/>
  <c r="E9" i="7"/>
  <c r="G9" i="7" s="1"/>
  <c r="A26" i="7"/>
  <c r="C26" i="7" s="1"/>
  <c r="A32" i="7"/>
  <c r="C32" i="7" s="1"/>
  <c r="A19" i="7"/>
  <c r="C19" i="7" s="1"/>
  <c r="A9" i="7"/>
  <c r="C9" i="7" s="1"/>
  <c r="G35" i="7" l="1"/>
  <c r="F34" i="7"/>
  <c r="F35" i="7" s="1"/>
  <c r="F19" i="7"/>
  <c r="G19" i="7"/>
  <c r="F26" i="7"/>
  <c r="G26" i="7"/>
  <c r="F9" i="7"/>
  <c r="D26" i="7"/>
  <c r="D19" i="7"/>
  <c r="C34" i="7"/>
  <c r="D9" i="7"/>
  <c r="A34" i="7"/>
  <c r="D34" i="7"/>
  <c r="F32" i="7"/>
  <c r="D32" i="7"/>
</calcChain>
</file>

<file path=xl/sharedStrings.xml><?xml version="1.0" encoding="utf-8"?>
<sst xmlns="http://schemas.openxmlformats.org/spreadsheetml/2006/main" count="135" uniqueCount="62">
  <si>
    <t>Umrechnungstabelle</t>
  </si>
  <si>
    <t>100 Punkte-System
[Praxistest]</t>
  </si>
  <si>
    <t>Note</t>
  </si>
  <si>
    <t>1. Fachkompetenz</t>
  </si>
  <si>
    <t>++</t>
  </si>
  <si>
    <t>+</t>
  </si>
  <si>
    <t>●</t>
  </si>
  <si>
    <t>-</t>
  </si>
  <si>
    <t>--</t>
  </si>
  <si>
    <t>1.2 Vorgehensweise begründen, herleiten und entscheiden</t>
  </si>
  <si>
    <t>1.4 Ideen zur Fallbearbeitung und Aufgabenlösung</t>
  </si>
  <si>
    <t>1.5 Qualität</t>
  </si>
  <si>
    <t>1.6 Quantität</t>
  </si>
  <si>
    <t>2. Methodenkompetenz</t>
  </si>
  <si>
    <t>2.1 Motivation und Interesse</t>
  </si>
  <si>
    <t>3.4 Umgang mit Feedback und Konflikten</t>
  </si>
  <si>
    <t>1.1 Sicherheit in der Anwendung</t>
  </si>
  <si>
    <t>1.3 Transfervermögen</t>
  </si>
  <si>
    <t>2.2 Fokus</t>
  </si>
  <si>
    <t>2.3 Lernfähigkeit</t>
  </si>
  <si>
    <t>2.4 Selbstreflexion und Selbstkontrolle</t>
  </si>
  <si>
    <t>2.6 Arbeitsorganisation</t>
  </si>
  <si>
    <t>2.7 Informationsmanagement analog und/oder digital</t>
  </si>
  <si>
    <t>3.1 Regeln und Umgangsformen</t>
  </si>
  <si>
    <t>3.2 adressatengerechter Schriftkontakt</t>
  </si>
  <si>
    <t>3.3 Kommunikation und Kooperation</t>
  </si>
  <si>
    <t xml:space="preserve">3. Sozialkompetenz </t>
  </si>
  <si>
    <t>4.3 Digitale Kommunikation und Zusammenarbeit</t>
  </si>
  <si>
    <t xml:space="preserve">4. Digitalkompetenz </t>
  </si>
  <si>
    <t>Symbolsystem</t>
  </si>
  <si>
    <t>2.5 Erstellung und Nutzung von analogen und/
       oder digitalen Lernhilfen</t>
  </si>
  <si>
    <t>4.1 Nutzung der Kernprogramme, digitaler Geräte 
      und IT-Anwendungen</t>
  </si>
  <si>
    <t>4.2 Digitales Wissensmanagement, Selbstlernkompetenz 
       und digitale Selbstorganisation</t>
  </si>
  <si>
    <t>Bemerkungen</t>
  </si>
  <si>
    <t>n. b.</t>
  </si>
  <si>
    <t>Zusammenfassung aus Bewertungsbogen</t>
  </si>
  <si>
    <t>15-Punkte-
System</t>
  </si>
  <si>
    <t>Berechnungen</t>
  </si>
  <si>
    <t>5er Noten-System
[Bachelor]</t>
  </si>
  <si>
    <t>15 Punkte-System
[Beurteilung]</t>
  </si>
  <si>
    <t>15 Punkte-S</t>
  </si>
  <si>
    <t>5er Noten-S</t>
  </si>
  <si>
    <t>0 - 4</t>
  </si>
  <si>
    <t>5 - 7</t>
  </si>
  <si>
    <t>8 - 10</t>
  </si>
  <si>
    <t>11 - 13</t>
  </si>
  <si>
    <t>14 - 15</t>
  </si>
  <si>
    <t>Punkte-Symbole</t>
  </si>
  <si>
    <t>Gesamt:</t>
  </si>
  <si>
    <t>Einschätzung</t>
  </si>
  <si>
    <t>Bitte über Dropdown einzeln auswählen</t>
  </si>
  <si>
    <t>Sehr gut</t>
  </si>
  <si>
    <t>Gut</t>
  </si>
  <si>
    <t>Befriedigend</t>
  </si>
  <si>
    <t>Ausreichend</t>
  </si>
  <si>
    <t>Ungenügend</t>
  </si>
  <si>
    <t>Diplom-Noten</t>
  </si>
  <si>
    <t>BA-Note</t>
  </si>
  <si>
    <t>Nicht ausreichend</t>
  </si>
  <si>
    <t>Nicht bewertet</t>
  </si>
  <si>
    <t>Ergebnis</t>
  </si>
  <si>
    <t>Noten-
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</si>
</sst>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&quot;max. Punktzahl&quot;\ 0"/>
    <numFmt numFmtId="166" formatCode="0\ &quot;Pkt.&quot;"/>
    <numFmt numFmtId="167" formatCode="0.0\ &quot;%&quot;"/>
    <numFmt numFmtId="168" formatCode="&quot;Anzahl bewerteter Kompetenzen:&quot;\ 0"/>
  </numFmts>
  <fonts count="17"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sz val="11"/>
      <color theme="1"/>
      <name val="DINProDRVo"/>
      <scheme val="minor"/>
    </font>
    <font>
      <b/>
      <sz val="11"/>
      <color theme="1"/>
      <name val="DINProDRVo"/>
      <scheme val="minor"/>
    </font>
    <font>
      <b/>
      <sz val="12"/>
      <color theme="1"/>
      <name val="DINProDRVo"/>
      <scheme val="minor"/>
    </font>
    <font>
      <b/>
      <sz val="14"/>
      <color theme="1"/>
      <name val="DINProDRVo"/>
      <scheme val="minor"/>
    </font>
    <font>
      <sz val="10"/>
      <color theme="1"/>
      <name val="DINProDRVo"/>
      <scheme val="minor"/>
    </font>
    <font>
      <b/>
      <sz val="10"/>
      <color theme="1"/>
      <name val="DINProDRVo"/>
      <scheme val="minor"/>
    </font>
    <font>
      <sz val="9"/>
      <color theme="1"/>
      <name val="DINProDRVo"/>
      <scheme val="minor"/>
    </font>
    <font>
      <b/>
      <sz val="14"/>
      <color theme="1"/>
      <name val="Arial Unicode MS"/>
      <family val="2"/>
    </font>
    <font>
      <sz val="8"/>
      <color theme="1"/>
      <name val="DINProDRVo"/>
      <scheme val="minor"/>
    </font>
    <font>
      <sz val="11"/>
      <color theme="1"/>
      <name val="Arial"/>
      <family val="2"/>
    </font>
    <font>
      <sz val="12"/>
      <color theme="1"/>
      <name val="DINProDRVo"/>
      <scheme val="minor"/>
    </font>
    <font>
      <b/>
      <sz val="9"/>
      <color theme="1"/>
      <name val="DINProDRVo"/>
      <scheme val="minor"/>
    </font>
    <font>
      <b/>
      <sz val="14"/>
      <color theme="1"/>
      <name val="DINProDRVo"/>
      <scheme val="major"/>
    </font>
    <font>
      <b/>
      <sz val="9"/>
      <color rgb="FFFF0000"/>
      <name val="DINProDRVo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8E8F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8C0AA"/>
        <bgColor indexed="64"/>
      </patternFill>
    </fill>
    <fill>
      <patternFill patternType="solid">
        <fgColor rgb="FFFFFFCD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rgb="FFFFC000"/>
      </left>
      <right style="medium">
        <color rgb="FFFFC000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rgb="FFFFC000"/>
      </left>
      <right style="medium">
        <color rgb="FFFFC000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rgb="FFC00000"/>
      </left>
      <right style="medium">
        <color rgb="FFC00000"/>
      </right>
      <top style="thick">
        <color indexed="64"/>
      </top>
      <bottom style="thick">
        <color indexed="64"/>
      </bottom>
      <diagonal/>
    </border>
    <border>
      <left style="medium">
        <color rgb="FFC00000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8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wrapText="1" indent="3"/>
    </xf>
    <xf numFmtId="0" fontId="0" fillId="0" borderId="1" xfId="0" applyBorder="1" applyAlignment="1">
      <alignment horizontal="right" indent="3"/>
    </xf>
    <xf numFmtId="0" fontId="0" fillId="0" borderId="1" xfId="0" applyBorder="1" applyAlignment="1">
      <alignment horizontal="left" indent="1"/>
    </xf>
    <xf numFmtId="164" fontId="0" fillId="0" borderId="1" xfId="0" applyNumberFormat="1" applyBorder="1" applyAlignment="1">
      <alignment horizontal="right" indent="3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166" fontId="7" fillId="0" borderId="0" xfId="0" applyNumberFormat="1" applyFont="1" applyAlignment="1">
      <alignment horizontal="center"/>
    </xf>
    <xf numFmtId="167" fontId="3" fillId="0" borderId="0" xfId="1" applyNumberFormat="1" applyFont="1" applyBorder="1" applyAlignment="1">
      <alignment horizontal="center"/>
    </xf>
    <xf numFmtId="0" fontId="0" fillId="0" borderId="2" xfId="0" applyBorder="1"/>
    <xf numFmtId="49" fontId="6" fillId="2" borderId="2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0" fillId="0" borderId="1" xfId="0" quotePrefix="1" applyBorder="1" applyAlignment="1">
      <alignment horizontal="center"/>
    </xf>
    <xf numFmtId="16" fontId="0" fillId="0" borderId="1" xfId="0" quotePrefix="1" applyNumberFormat="1" applyBorder="1" applyAlignment="1">
      <alignment horizontal="center"/>
    </xf>
    <xf numFmtId="10" fontId="13" fillId="0" borderId="0" xfId="1" applyNumberFormat="1" applyFont="1"/>
    <xf numFmtId="164" fontId="0" fillId="0" borderId="1" xfId="0" applyNumberFormat="1" applyBorder="1"/>
    <xf numFmtId="0" fontId="9" fillId="0" borderId="3" xfId="0" applyFont="1" applyBorder="1" applyAlignment="1">
      <alignment horizontal="center"/>
    </xf>
    <xf numFmtId="0" fontId="11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3" fillId="0" borderId="12" xfId="0" applyFont="1" applyBorder="1"/>
    <xf numFmtId="0" fontId="7" fillId="0" borderId="14" xfId="0" applyFont="1" applyBorder="1"/>
    <xf numFmtId="0" fontId="7" fillId="0" borderId="12" xfId="0" applyFont="1" applyBorder="1"/>
    <xf numFmtId="165" fontId="9" fillId="0" borderId="12" xfId="0" applyNumberFormat="1" applyFont="1" applyBorder="1"/>
    <xf numFmtId="0" fontId="11" fillId="0" borderId="14" xfId="0" applyFont="1" applyBorder="1" applyAlignment="1">
      <alignment horizontal="center"/>
    </xf>
    <xf numFmtId="0" fontId="4" fillId="3" borderId="4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indent="1"/>
    </xf>
    <xf numFmtId="0" fontId="7" fillId="0" borderId="21" xfId="0" applyFont="1" applyBorder="1"/>
    <xf numFmtId="0" fontId="9" fillId="6" borderId="7" xfId="0" applyFont="1" applyFill="1" applyBorder="1" applyAlignment="1">
      <alignment horizontal="center"/>
    </xf>
    <xf numFmtId="0" fontId="7" fillId="0" borderId="21" xfId="0" applyFont="1" applyBorder="1" applyAlignment="1">
      <alignment wrapText="1"/>
    </xf>
    <xf numFmtId="0" fontId="11" fillId="4" borderId="17" xfId="0" quotePrefix="1" applyFont="1" applyFill="1" applyBorder="1" applyAlignment="1">
      <alignment horizontal="center" vertical="center" wrapText="1"/>
    </xf>
    <xf numFmtId="0" fontId="9" fillId="4" borderId="20" xfId="0" applyFont="1" applyFill="1" applyBorder="1" applyAlignment="1" applyProtection="1">
      <alignment horizontal="center"/>
      <protection locked="0"/>
    </xf>
    <xf numFmtId="1" fontId="8" fillId="8" borderId="9" xfId="0" applyNumberFormat="1" applyFont="1" applyFill="1" applyBorder="1" applyAlignment="1">
      <alignment horizontal="center"/>
    </xf>
    <xf numFmtId="164" fontId="8" fillId="8" borderId="10" xfId="0" applyNumberFormat="1" applyFont="1" applyFill="1" applyBorder="1" applyAlignment="1">
      <alignment horizontal="center"/>
    </xf>
    <xf numFmtId="164" fontId="14" fillId="8" borderId="13" xfId="0" applyNumberFormat="1" applyFont="1" applyFill="1" applyBorder="1" applyAlignment="1">
      <alignment horizontal="center"/>
    </xf>
    <xf numFmtId="168" fontId="9" fillId="0" borderId="22" xfId="0" applyNumberFormat="1" applyFont="1" applyBorder="1" applyAlignment="1">
      <alignment horizontal="right" indent="1"/>
    </xf>
    <xf numFmtId="0" fontId="0" fillId="0" borderId="23" xfId="0" applyBorder="1"/>
    <xf numFmtId="1" fontId="7" fillId="6" borderId="24" xfId="0" applyNumberFormat="1" applyFont="1" applyFill="1" applyBorder="1" applyAlignment="1">
      <alignment horizontal="center"/>
    </xf>
    <xf numFmtId="0" fontId="8" fillId="3" borderId="25" xfId="0" applyFont="1" applyFill="1" applyBorder="1" applyAlignment="1">
      <alignment vertical="center"/>
    </xf>
    <xf numFmtId="0" fontId="9" fillId="3" borderId="26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168" fontId="9" fillId="0" borderId="28" xfId="0" applyNumberFormat="1" applyFont="1" applyBorder="1" applyAlignment="1">
      <alignment horizontal="right" indent="1"/>
    </xf>
    <xf numFmtId="0" fontId="0" fillId="0" borderId="29" xfId="0" applyBorder="1"/>
    <xf numFmtId="1" fontId="7" fillId="6" borderId="30" xfId="0" applyNumberFormat="1" applyFont="1" applyFill="1" applyBorder="1" applyAlignment="1">
      <alignment horizontal="center"/>
    </xf>
    <xf numFmtId="168" fontId="14" fillId="0" borderId="31" xfId="0" applyNumberFormat="1" applyFont="1" applyBorder="1" applyAlignment="1">
      <alignment horizontal="right" indent="1"/>
    </xf>
    <xf numFmtId="164" fontId="16" fillId="5" borderId="32" xfId="0" applyNumberFormat="1" applyFont="1" applyFill="1" applyBorder="1" applyAlignment="1">
      <alignment horizontal="center"/>
    </xf>
    <xf numFmtId="1" fontId="14" fillId="6" borderId="33" xfId="0" applyNumberFormat="1" applyFont="1" applyFill="1" applyBorder="1" applyAlignment="1">
      <alignment horizontal="center"/>
    </xf>
    <xf numFmtId="1" fontId="8" fillId="7" borderId="34" xfId="0" applyNumberFormat="1" applyFont="1" applyFill="1" applyBorder="1" applyAlignment="1">
      <alignment horizont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168" fontId="14" fillId="0" borderId="0" xfId="0" applyNumberFormat="1" applyFont="1" applyAlignment="1">
      <alignment horizontal="right" indent="1"/>
    </xf>
    <xf numFmtId="164" fontId="16" fillId="0" borderId="0" xfId="0" applyNumberFormat="1" applyFont="1" applyAlignment="1">
      <alignment horizontal="center"/>
    </xf>
    <xf numFmtId="1" fontId="14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8" fillId="7" borderId="35" xfId="0" applyNumberFormat="1" applyFont="1" applyFill="1" applyBorder="1" applyAlignment="1">
      <alignment horizontal="center"/>
    </xf>
    <xf numFmtId="164" fontId="14" fillId="7" borderId="36" xfId="0" applyNumberFormat="1" applyFont="1" applyFill="1" applyBorder="1" applyAlignment="1">
      <alignment horizontal="center"/>
    </xf>
    <xf numFmtId="164" fontId="14" fillId="7" borderId="38" xfId="0" applyNumberFormat="1" applyFont="1" applyFill="1" applyBorder="1" applyAlignment="1">
      <alignment horizontal="center"/>
    </xf>
    <xf numFmtId="164" fontId="14" fillId="7" borderId="39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0" borderId="40" xfId="0" applyFont="1" applyBorder="1" applyAlignment="1" applyProtection="1">
      <alignment vertical="top" wrapText="1"/>
      <protection locked="0"/>
    </xf>
    <xf numFmtId="0" fontId="7" fillId="0" borderId="41" xfId="0" applyFont="1" applyBorder="1" applyAlignment="1" applyProtection="1">
      <alignment vertical="top" wrapText="1"/>
      <protection locked="0"/>
    </xf>
    <xf numFmtId="0" fontId="7" fillId="0" borderId="42" xfId="0" applyFont="1" applyBorder="1" applyAlignment="1" applyProtection="1">
      <alignment vertical="top" wrapText="1"/>
      <protection locked="0"/>
    </xf>
    <xf numFmtId="0" fontId="7" fillId="0" borderId="43" xfId="0" applyFont="1" applyBorder="1" applyAlignment="1" applyProtection="1">
      <alignment vertical="top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44" xfId="0" applyFont="1" applyBorder="1" applyAlignment="1" applyProtection="1">
      <alignment vertical="top" wrapText="1"/>
      <protection locked="0"/>
    </xf>
    <xf numFmtId="0" fontId="7" fillId="0" borderId="36" xfId="0" applyFont="1" applyBorder="1" applyAlignment="1" applyProtection="1">
      <alignment vertical="top" wrapText="1"/>
      <protection locked="0"/>
    </xf>
    <xf numFmtId="0" fontId="7" fillId="0" borderId="29" xfId="0" applyFont="1" applyBorder="1" applyAlignment="1" applyProtection="1">
      <alignment vertical="top" wrapText="1"/>
      <protection locked="0"/>
    </xf>
    <xf numFmtId="0" fontId="7" fillId="0" borderId="37" xfId="0" applyFont="1" applyBorder="1" applyAlignment="1" applyProtection="1">
      <alignment vertical="top" wrapText="1"/>
      <protection locked="0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FFFFCD"/>
      <color rgb="FFF8C0AA"/>
      <color rgb="FFFFFFCC"/>
      <color rgb="FFFF9F9F"/>
      <color rgb="FFFFE389"/>
      <color rgb="FFD8E8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RVProVO">
  <a:themeElements>
    <a:clrScheme name="DRV-Bund_Design">
      <a:dk1>
        <a:srgbClr val="000000"/>
      </a:dk1>
      <a:lt1>
        <a:sysClr val="window" lastClr="FFFFFF"/>
      </a:lt1>
      <a:dk2>
        <a:srgbClr val="083163"/>
      </a:dk2>
      <a:lt2>
        <a:srgbClr val="EEEEEE"/>
      </a:lt2>
      <a:accent1>
        <a:srgbClr val="D3DB2B"/>
      </a:accent1>
      <a:accent2>
        <a:srgbClr val="6983A1"/>
      </a:accent2>
      <a:accent3>
        <a:srgbClr val="083063"/>
      </a:accent3>
      <a:accent4>
        <a:srgbClr val="EF972C"/>
      </a:accent4>
      <a:accent5>
        <a:srgbClr val="619550"/>
      </a:accent5>
      <a:accent6>
        <a:srgbClr val="A1A1A1"/>
      </a:accent6>
      <a:hlink>
        <a:srgbClr val="3E4D3A"/>
      </a:hlink>
      <a:folHlink>
        <a:srgbClr val="3E4D3A"/>
      </a:folHlink>
    </a:clrScheme>
    <a:fontScheme name="DINProDRVo">
      <a:majorFont>
        <a:latin typeface="DINProDRVo"/>
        <a:ea typeface=""/>
        <a:cs typeface=""/>
      </a:majorFont>
      <a:minorFont>
        <a:latin typeface="DINProDRVo"/>
        <a:ea typeface=""/>
        <a:cs typeface=""/>
      </a:minorFont>
    </a:fontScheme>
    <a:fmtScheme name="I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E0DB2-201A-45BC-BB41-CDB4264C47E3}">
  <sheetPr codeName="Tabelle1"/>
  <dimension ref="A1:I42"/>
  <sheetViews>
    <sheetView showGridLines="0" showRowColHeaders="0" tabSelected="1" showRuler="0" view="pageLayout" zoomScaleNormal="100" workbookViewId="0"/>
  </sheetViews>
  <sheetFormatPr baseColWidth="10" defaultColWidth="11" defaultRowHeight="15"/>
  <cols>
    <col min="1" max="1" width="44" style="9" customWidth="1"/>
    <col min="2" max="2" width="10.796875" style="8" customWidth="1"/>
    <col min="3" max="3" width="5.5" style="8" hidden="1" customWidth="1"/>
    <col min="4" max="4" width="7.69921875" style="9" hidden="1" customWidth="1"/>
    <col min="5" max="5" width="7.3984375" style="9" customWidth="1"/>
    <col min="6" max="6" width="15.59765625" style="9" hidden="1" customWidth="1"/>
    <col min="7" max="7" width="11" style="9" customWidth="1"/>
    <col min="8" max="16384" width="11" style="9"/>
  </cols>
  <sheetData>
    <row r="1" spans="1:7" ht="50.25" customHeight="1" thickTop="1" thickBot="1">
      <c r="A1" s="42" t="s">
        <v>35</v>
      </c>
      <c r="B1" s="47" t="s">
        <v>50</v>
      </c>
      <c r="C1" s="43"/>
      <c r="D1" s="66" t="s">
        <v>37</v>
      </c>
      <c r="E1" s="66"/>
      <c r="F1" s="66"/>
      <c r="G1" s="67"/>
    </row>
    <row r="2" spans="1:7" s="10" customFormat="1" ht="28.5" customHeight="1">
      <c r="A2" s="40" t="s">
        <v>3</v>
      </c>
      <c r="B2" s="77" t="s">
        <v>49</v>
      </c>
      <c r="C2" s="77"/>
      <c r="D2" s="41" t="s">
        <v>36</v>
      </c>
      <c r="E2" s="30" t="s">
        <v>61</v>
      </c>
      <c r="F2" s="31" t="s">
        <v>57</v>
      </c>
      <c r="G2" s="31" t="s">
        <v>60</v>
      </c>
    </row>
    <row r="3" spans="1:7" ht="16.95" customHeight="1">
      <c r="A3" s="44" t="s">
        <v>16</v>
      </c>
      <c r="B3" s="48" t="s">
        <v>34</v>
      </c>
      <c r="C3" s="45" t="str">
        <f>IFERROR(VLOOKUP(B3,Umrechnung!$A$22:$B$27,2,FALSE),"n. b.")</f>
        <v>n. b.</v>
      </c>
      <c r="D3" s="24" t="str">
        <f>IFERROR(VLOOKUP($B3,Umrechnung!$A$22:$E$27,3,FALSE),"n. b.")</f>
        <v>n. b.</v>
      </c>
      <c r="E3" s="23" t="str">
        <f>IFERROR(VLOOKUP($B3,Umrechnung!$A$22:$E$27,4,FALSE),"n. b.")</f>
        <v>n. b.</v>
      </c>
      <c r="F3" s="29" t="str">
        <f>IFERROR(VLOOKUP($B3,Umrechnung!$A$22:$E$27,5,FALSE),"n. b.")</f>
        <v>Nicht bewertet</v>
      </c>
      <c r="G3" s="29" t="str">
        <f>IFERROR(VLOOKUP(E3,Umrechnung!$F$21:$G$27,2,TRUE),"Eingabe prüfen")</f>
        <v>Nicht bewertet</v>
      </c>
    </row>
    <row r="4" spans="1:7" ht="16.95" customHeight="1">
      <c r="A4" s="44" t="s">
        <v>9</v>
      </c>
      <c r="B4" s="48" t="s">
        <v>34</v>
      </c>
      <c r="C4" s="45" t="str">
        <f>IFERROR(VLOOKUP(B4,Umrechnung!$A$22:$B$27,2,FALSE),"n. b.")</f>
        <v>n. b.</v>
      </c>
      <c r="D4" s="24" t="str">
        <f>IFERROR(VLOOKUP($B4,Umrechnung!$A$22:$E$27,3,FALSE),"n. b.")</f>
        <v>n. b.</v>
      </c>
      <c r="E4" s="23" t="str">
        <f>IFERROR(VLOOKUP($B4,Umrechnung!$A$22:$E$27,4,FALSE),"n. b.")</f>
        <v>n. b.</v>
      </c>
      <c r="F4" s="29" t="str">
        <f>IFERROR(VLOOKUP($B4,Umrechnung!$A$22:$E$27,5,FALSE),"n. b.")</f>
        <v>Nicht bewertet</v>
      </c>
      <c r="G4" s="29" t="str">
        <f>IFERROR(VLOOKUP(E4,Umrechnung!$F$21:$G$27,2,TRUE),"Eingabe prüfen")</f>
        <v>Nicht bewertet</v>
      </c>
    </row>
    <row r="5" spans="1:7" ht="16.95" customHeight="1">
      <c r="A5" s="44" t="s">
        <v>17</v>
      </c>
      <c r="B5" s="48" t="s">
        <v>34</v>
      </c>
      <c r="C5" s="45" t="str">
        <f>IFERROR(VLOOKUP(B5,Umrechnung!$A$22:$B$27,2,FALSE),"n. b.")</f>
        <v>n. b.</v>
      </c>
      <c r="D5" s="24" t="str">
        <f>IFERROR(VLOOKUP($B5,Umrechnung!$A$22:$E$27,3,FALSE),"n. b.")</f>
        <v>n. b.</v>
      </c>
      <c r="E5" s="23" t="str">
        <f>IFERROR(VLOOKUP($B5,Umrechnung!$A$22:$E$27,4,FALSE),"n. b.")</f>
        <v>n. b.</v>
      </c>
      <c r="F5" s="29" t="str">
        <f>IFERROR(VLOOKUP($B5,Umrechnung!$A$22:$E$27,5,FALSE),"n. b.")</f>
        <v>Nicht bewertet</v>
      </c>
      <c r="G5" s="29" t="str">
        <f>IFERROR(VLOOKUP(E5,Umrechnung!$F$21:$G$27,2,TRUE),"Eingabe prüfen")</f>
        <v>Nicht bewertet</v>
      </c>
    </row>
    <row r="6" spans="1:7" ht="16.95" customHeight="1">
      <c r="A6" s="44" t="s">
        <v>10</v>
      </c>
      <c r="B6" s="48" t="s">
        <v>34</v>
      </c>
      <c r="C6" s="45" t="str">
        <f>IFERROR(VLOOKUP(B6,Umrechnung!$A$22:$B$27,2,FALSE),"n. b.")</f>
        <v>n. b.</v>
      </c>
      <c r="D6" s="24" t="str">
        <f>IFERROR(VLOOKUP($B6,Umrechnung!$A$22:$E$27,3,FALSE),"n. b.")</f>
        <v>n. b.</v>
      </c>
      <c r="E6" s="23" t="str">
        <f>IFERROR(VLOOKUP($B6,Umrechnung!$A$22:$E$27,4,FALSE),"n. b.")</f>
        <v>n. b.</v>
      </c>
      <c r="F6" s="29" t="str">
        <f>IFERROR(VLOOKUP($B6,Umrechnung!$A$22:$E$27,5,FALSE),"n. b.")</f>
        <v>Nicht bewertet</v>
      </c>
      <c r="G6" s="29" t="str">
        <f>IFERROR(VLOOKUP(E6,Umrechnung!$F$21:$G$27,2,TRUE),"Eingabe prüfen")</f>
        <v>Nicht bewertet</v>
      </c>
    </row>
    <row r="7" spans="1:7" ht="16.95" customHeight="1">
      <c r="A7" s="44" t="s">
        <v>11</v>
      </c>
      <c r="B7" s="48" t="s">
        <v>34</v>
      </c>
      <c r="C7" s="45" t="str">
        <f>IFERROR(VLOOKUP(B7,Umrechnung!$A$22:$B$27,2,FALSE),"n. b.")</f>
        <v>n. b.</v>
      </c>
      <c r="D7" s="24" t="str">
        <f>IFERROR(VLOOKUP($B7,Umrechnung!$A$22:$E$27,3,FALSE),"n. b.")</f>
        <v>n. b.</v>
      </c>
      <c r="E7" s="23" t="str">
        <f>IFERROR(VLOOKUP($B7,Umrechnung!$A$22:$E$27,4,FALSE),"n. b.")</f>
        <v>n. b.</v>
      </c>
      <c r="F7" s="29" t="str">
        <f>IFERROR(VLOOKUP($B7,Umrechnung!$A$22:$E$27,5,FALSE),"n. b.")</f>
        <v>Nicht bewertet</v>
      </c>
      <c r="G7" s="29" t="str">
        <f>IFERROR(VLOOKUP(E7,Umrechnung!$F$21:$G$27,2,TRUE),"Eingabe prüfen")</f>
        <v>Nicht bewertet</v>
      </c>
    </row>
    <row r="8" spans="1:7" ht="16.95" customHeight="1" thickBot="1">
      <c r="A8" s="44" t="s">
        <v>12</v>
      </c>
      <c r="B8" s="48" t="s">
        <v>34</v>
      </c>
      <c r="C8" s="45" t="str">
        <f>IFERROR(VLOOKUP(B8,Umrechnung!$A$22:$B$27,2,FALSE),"n. b.")</f>
        <v>n. b.</v>
      </c>
      <c r="D8" s="32" t="str">
        <f>IFERROR(VLOOKUP($B8,Umrechnung!$A$22:$E$27,3,FALSE),"n. b.")</f>
        <v>n. b.</v>
      </c>
      <c r="E8" s="33" t="str">
        <f>IFERROR(VLOOKUP($B8,Umrechnung!$A$22:$E$27,4,FALSE),"n. b.")</f>
        <v>n. b.</v>
      </c>
      <c r="F8" s="34" t="str">
        <f>IFERROR(VLOOKUP($B8,Umrechnung!$A$22:$E$27,5,FALSE),"n. b.")</f>
        <v>Nicht bewertet</v>
      </c>
      <c r="G8" s="29" t="str">
        <f>IFERROR(VLOOKUP(E8,Umrechnung!$F$21:$G$27,2,TRUE),"Eingabe prüfen")</f>
        <v>Nicht bewertet</v>
      </c>
    </row>
    <row r="9" spans="1:7" ht="16.95" customHeight="1" thickBot="1">
      <c r="A9" s="52">
        <f>COUNT(C3:C8)</f>
        <v>0</v>
      </c>
      <c r="B9" s="53"/>
      <c r="C9" s="54">
        <f>IF(A9&gt;0,SUM(C3:C8),0)</f>
        <v>0</v>
      </c>
      <c r="D9" s="49" t="str">
        <f>IFERROR(VLOOKUP(E9,Umrechnung!$B$3:$D$19,2),"")</f>
        <v>n. b.</v>
      </c>
      <c r="E9" s="50" t="str">
        <f>IFERROR((SUM(E3:E8)/COUNT(C3:C8)),"n.b.")</f>
        <v>n.b.</v>
      </c>
      <c r="F9" s="51" t="str">
        <f>IFERROR(VLOOKUP(E9,Umrechnung!$B$3:$D$19,3,TRUE),"n. b.")</f>
        <v>Nicht bewertet</v>
      </c>
      <c r="G9" s="51" t="str">
        <f>IFERROR(VLOOKUP(E9,Umrechnung!$F$21:$G$27,2,TRUE),"Eingabe prüfen")</f>
        <v>Nicht bewertet</v>
      </c>
    </row>
    <row r="10" spans="1:7" ht="10.95" customHeight="1" thickBot="1">
      <c r="A10" s="35"/>
      <c r="B10" s="7"/>
      <c r="C10" s="7"/>
      <c r="D10" s="13"/>
      <c r="E10" s="13"/>
      <c r="F10" s="36"/>
      <c r="G10" s="36"/>
    </row>
    <row r="11" spans="1:7" s="10" customFormat="1" ht="29.25" customHeight="1">
      <c r="A11" s="55" t="s">
        <v>13</v>
      </c>
      <c r="B11" s="78" t="s">
        <v>49</v>
      </c>
      <c r="C11" s="78"/>
      <c r="D11" s="56" t="s">
        <v>36</v>
      </c>
      <c r="E11" s="57" t="s">
        <v>61</v>
      </c>
      <c r="F11" s="58" t="s">
        <v>2</v>
      </c>
      <c r="G11" s="58" t="s">
        <v>60</v>
      </c>
    </row>
    <row r="12" spans="1:7" ht="16.95" customHeight="1">
      <c r="A12" s="44" t="s">
        <v>14</v>
      </c>
      <c r="B12" s="48" t="s">
        <v>34</v>
      </c>
      <c r="C12" s="45" t="str">
        <f>IFERROR(VLOOKUP(B12,Umrechnung!$A$22:$B$27,2,FALSE),"n. b.")</f>
        <v>n. b.</v>
      </c>
      <c r="D12" s="24" t="str">
        <f>IFERROR(VLOOKUP($B12,Umrechnung!$A$22:$E$27,3,FALSE),"n. b.")</f>
        <v>n. b.</v>
      </c>
      <c r="E12" s="23" t="str">
        <f>IFERROR(VLOOKUP($B12,Umrechnung!$A$22:$E$27,4,FALSE),"n. b.")</f>
        <v>n. b.</v>
      </c>
      <c r="F12" s="29" t="str">
        <f>IFERROR(VLOOKUP($B12,Umrechnung!$A$22:$E$27,5,FALSE),"n. b.")</f>
        <v>Nicht bewertet</v>
      </c>
      <c r="G12" s="29" t="str">
        <f>IFERROR(VLOOKUP(E12,Umrechnung!$F$21:$G$27,2,TRUE),"Eingabe prüfen")</f>
        <v>Nicht bewertet</v>
      </c>
    </row>
    <row r="13" spans="1:7" ht="16.95" customHeight="1">
      <c r="A13" s="44" t="s">
        <v>18</v>
      </c>
      <c r="B13" s="48" t="s">
        <v>34</v>
      </c>
      <c r="C13" s="45" t="str">
        <f>IFERROR(VLOOKUP(B13,Umrechnung!$A$22:$B$27,2,FALSE),"n. b.")</f>
        <v>n. b.</v>
      </c>
      <c r="D13" s="24" t="str">
        <f>IFERROR(VLOOKUP($B13,Umrechnung!$A$22:$E$27,3,FALSE),"n. b.")</f>
        <v>n. b.</v>
      </c>
      <c r="E13" s="23" t="str">
        <f>IFERROR(VLOOKUP($B13,Umrechnung!$A$22:$E$27,4,FALSE),"n. b.")</f>
        <v>n. b.</v>
      </c>
      <c r="F13" s="29" t="str">
        <f>IFERROR(VLOOKUP($B13,Umrechnung!$A$22:$E$27,5,FALSE),"n. b.")</f>
        <v>Nicht bewertet</v>
      </c>
      <c r="G13" s="29" t="str">
        <f>IFERROR(VLOOKUP(E13,Umrechnung!$F$21:$G$27,2,TRUE),"Eingabe prüfen")</f>
        <v>Nicht bewertet</v>
      </c>
    </row>
    <row r="14" spans="1:7" ht="16.95" customHeight="1">
      <c r="A14" s="44" t="s">
        <v>19</v>
      </c>
      <c r="B14" s="48" t="s">
        <v>34</v>
      </c>
      <c r="C14" s="45" t="str">
        <f>IFERROR(VLOOKUP(B14,Umrechnung!$A$22:$B$27,2,FALSE),"n. b.")</f>
        <v>n. b.</v>
      </c>
      <c r="D14" s="24" t="str">
        <f>IFERROR(VLOOKUP($B14,Umrechnung!$A$22:$E$27,3,FALSE),"n. b.")</f>
        <v>n. b.</v>
      </c>
      <c r="E14" s="23" t="str">
        <f>IFERROR(VLOOKUP($B14,Umrechnung!$A$22:$E$27,4,FALSE),"n. b.")</f>
        <v>n. b.</v>
      </c>
      <c r="F14" s="29" t="str">
        <f>IFERROR(VLOOKUP($B14,Umrechnung!$A$22:$E$27,5,FALSE),"n. b.")</f>
        <v>Nicht bewertet</v>
      </c>
      <c r="G14" s="29" t="str">
        <f>IFERROR(VLOOKUP(E14,Umrechnung!$F$21:$G$27,2,TRUE),"Eingabe prüfen")</f>
        <v>Nicht bewertet</v>
      </c>
    </row>
    <row r="15" spans="1:7">
      <c r="A15" s="44" t="s">
        <v>20</v>
      </c>
      <c r="B15" s="48" t="s">
        <v>34</v>
      </c>
      <c r="C15" s="45" t="str">
        <f>IFERROR(VLOOKUP(B15,Umrechnung!$A$22:$B$27,2,FALSE),"n. b.")</f>
        <v>n. b.</v>
      </c>
      <c r="D15" s="24" t="str">
        <f>IFERROR(VLOOKUP($B15,Umrechnung!$A$22:$E$27,3,FALSE),"n. b.")</f>
        <v>n. b.</v>
      </c>
      <c r="E15" s="23" t="str">
        <f>IFERROR(VLOOKUP($B15,Umrechnung!$A$22:$E$27,4,FALSE),"n. b.")</f>
        <v>n. b.</v>
      </c>
      <c r="F15" s="29" t="str">
        <f>IFERROR(VLOOKUP($B15,Umrechnung!$A$22:$E$27,5,FALSE),"n. b.")</f>
        <v>Nicht bewertet</v>
      </c>
      <c r="G15" s="29" t="str">
        <f>IFERROR(VLOOKUP(E15,Umrechnung!$F$21:$G$27,2,TRUE),"Eingabe prüfen")</f>
        <v>Nicht bewertet</v>
      </c>
    </row>
    <row r="16" spans="1:7" ht="26.4">
      <c r="A16" s="46" t="s">
        <v>30</v>
      </c>
      <c r="B16" s="48" t="s">
        <v>34</v>
      </c>
      <c r="C16" s="45" t="str">
        <f>IFERROR(VLOOKUP(B16,Umrechnung!$A$22:$B$27,2,FALSE),"n. b.")</f>
        <v>n. b.</v>
      </c>
      <c r="D16" s="24" t="str">
        <f>IFERROR(VLOOKUP($B16,Umrechnung!$A$22:$E$27,3,FALSE),"n. b.")</f>
        <v>n. b.</v>
      </c>
      <c r="E16" s="23" t="str">
        <f>IFERROR(VLOOKUP($B16,Umrechnung!$A$22:$E$27,4,FALSE),"n. b.")</f>
        <v>n. b.</v>
      </c>
      <c r="F16" s="29" t="str">
        <f>IFERROR(VLOOKUP($B16,Umrechnung!$A$22:$E$27,5,FALSE),"n. b.")</f>
        <v>Nicht bewertet</v>
      </c>
      <c r="G16" s="29" t="str">
        <f>IFERROR(VLOOKUP(E16,Umrechnung!$F$21:$G$27,2,TRUE),"Eingabe prüfen")</f>
        <v>Nicht bewertet</v>
      </c>
    </row>
    <row r="17" spans="1:7" ht="16.95" customHeight="1">
      <c r="A17" s="44" t="s">
        <v>21</v>
      </c>
      <c r="B17" s="48" t="s">
        <v>34</v>
      </c>
      <c r="C17" s="45" t="str">
        <f>IFERROR(VLOOKUP(B17,Umrechnung!$A$22:$B$27,2,FALSE),"n. b.")</f>
        <v>n. b.</v>
      </c>
      <c r="D17" s="24" t="str">
        <f>IFERROR(VLOOKUP($B17,Umrechnung!$A$22:$E$27,3,FALSE),"n. b.")</f>
        <v>n. b.</v>
      </c>
      <c r="E17" s="23" t="str">
        <f>IFERROR(VLOOKUP($B17,Umrechnung!$A$22:$E$27,4,FALSE),"n. b.")</f>
        <v>n. b.</v>
      </c>
      <c r="F17" s="29" t="str">
        <f>IFERROR(VLOOKUP($B17,Umrechnung!$A$22:$E$27,5,FALSE),"n. b.")</f>
        <v>Nicht bewertet</v>
      </c>
      <c r="G17" s="29" t="str">
        <f>IFERROR(VLOOKUP(E17,Umrechnung!$F$21:$G$27,2,TRUE),"Eingabe prüfen")</f>
        <v>Nicht bewertet</v>
      </c>
    </row>
    <row r="18" spans="1:7" ht="16.95" customHeight="1" thickBot="1">
      <c r="A18" s="44" t="s">
        <v>22</v>
      </c>
      <c r="B18" s="48" t="s">
        <v>34</v>
      </c>
      <c r="C18" s="45" t="str">
        <f>IFERROR(VLOOKUP(B18,Umrechnung!$A$22:$B$27,2,FALSE),"n. b.")</f>
        <v>n. b.</v>
      </c>
      <c r="D18" s="32" t="str">
        <f>IFERROR(VLOOKUP($B18,Umrechnung!$A$22:$E$27,3,FALSE),"n. b.")</f>
        <v>n. b.</v>
      </c>
      <c r="E18" s="33" t="str">
        <f>IFERROR(VLOOKUP($B18,Umrechnung!$A$22:$E$27,4,FALSE),"n. b.")</f>
        <v>n. b.</v>
      </c>
      <c r="F18" s="34" t="str">
        <f>IFERROR(VLOOKUP($B18,Umrechnung!$A$22:$E$27,5,FALSE),"n. b.")</f>
        <v>Nicht bewertet</v>
      </c>
      <c r="G18" s="29" t="str">
        <f>IFERROR(VLOOKUP(E18,Umrechnung!$F$21:$G$27,2,TRUE),"Eingabe prüfen")</f>
        <v>Nicht bewertet</v>
      </c>
    </row>
    <row r="19" spans="1:7" ht="16.95" customHeight="1" thickBot="1">
      <c r="A19" s="59">
        <f>COUNT(C12:C18)</f>
        <v>0</v>
      </c>
      <c r="B19" s="60"/>
      <c r="C19" s="61">
        <f>IF(A19&gt;0,SUM(C12:C18),0)</f>
        <v>0</v>
      </c>
      <c r="D19" s="49" t="str">
        <f>IFERROR(VLOOKUP(E19,Umrechnung!$B$3:$D$19,2),"")</f>
        <v>n. b.</v>
      </c>
      <c r="E19" s="50" t="str">
        <f>IFERROR((SUM(E12:E18)/COUNT(C12:C18)),"n.b.")</f>
        <v>n.b.</v>
      </c>
      <c r="F19" s="51" t="str">
        <f>IFERROR(VLOOKUP(E19,Umrechnung!$B$3:$D$19,3,TRUE),"n. b.")</f>
        <v>Nicht bewertet</v>
      </c>
      <c r="G19" s="51" t="str">
        <f>IFERROR(VLOOKUP(E19,Umrechnung!$F$21:$G$27,2,TRUE),"Eingabe prüfen")</f>
        <v>Nicht bewertet</v>
      </c>
    </row>
    <row r="20" spans="1:7" ht="10.95" customHeight="1" thickBot="1">
      <c r="A20" s="37"/>
      <c r="B20" s="14"/>
      <c r="C20" s="14"/>
      <c r="D20" s="13"/>
      <c r="E20" s="13"/>
      <c r="F20" s="36"/>
      <c r="G20" s="36"/>
    </row>
    <row r="21" spans="1:7" s="10" customFormat="1" ht="37.200000000000003" customHeight="1">
      <c r="A21" s="55" t="s">
        <v>26</v>
      </c>
      <c r="B21" s="78" t="s">
        <v>49</v>
      </c>
      <c r="C21" s="78"/>
      <c r="D21" s="56" t="s">
        <v>36</v>
      </c>
      <c r="E21" s="57" t="s">
        <v>61</v>
      </c>
      <c r="F21" s="58" t="s">
        <v>2</v>
      </c>
      <c r="G21" s="58" t="s">
        <v>60</v>
      </c>
    </row>
    <row r="22" spans="1:7" ht="16.95" customHeight="1">
      <c r="A22" s="44" t="s">
        <v>23</v>
      </c>
      <c r="B22" s="48" t="s">
        <v>34</v>
      </c>
      <c r="C22" s="45" t="str">
        <f>IFERROR(VLOOKUP(B22,Umrechnung!$A$22:$B$27,2,FALSE),"n. b.")</f>
        <v>n. b.</v>
      </c>
      <c r="D22" s="24" t="str">
        <f>IFERROR(VLOOKUP($B22,Umrechnung!$A$22:$E$27,3,FALSE),"n. b.")</f>
        <v>n. b.</v>
      </c>
      <c r="E22" s="23" t="str">
        <f>IFERROR(VLOOKUP($B22,Umrechnung!$A$22:$E$27,4,FALSE),"n. b.")</f>
        <v>n. b.</v>
      </c>
      <c r="F22" s="29" t="str">
        <f>IFERROR(VLOOKUP($B22,Umrechnung!$A$22:$E$27,5,FALSE),"n. b.")</f>
        <v>Nicht bewertet</v>
      </c>
      <c r="G22" s="29" t="str">
        <f>IFERROR(VLOOKUP(E22,Umrechnung!$F$21:$G$27,2,TRUE),"Eingabe prüfen")</f>
        <v>Nicht bewertet</v>
      </c>
    </row>
    <row r="23" spans="1:7" ht="16.95" customHeight="1">
      <c r="A23" s="44" t="s">
        <v>24</v>
      </c>
      <c r="B23" s="48" t="s">
        <v>34</v>
      </c>
      <c r="C23" s="45" t="str">
        <f>IFERROR(VLOOKUP(B23,Umrechnung!$A$22:$B$27,2,FALSE),"n. b.")</f>
        <v>n. b.</v>
      </c>
      <c r="D23" s="24" t="str">
        <f>IFERROR(VLOOKUP($B23,Umrechnung!$A$22:$E$27,3,FALSE),"n. b.")</f>
        <v>n. b.</v>
      </c>
      <c r="E23" s="23" t="str">
        <f>IFERROR(VLOOKUP($B23,Umrechnung!$A$22:$E$27,4,FALSE),"n. b.")</f>
        <v>n. b.</v>
      </c>
      <c r="F23" s="29" t="str">
        <f>IFERROR(VLOOKUP($B23,Umrechnung!$A$22:$E$27,5,FALSE),"n. b.")</f>
        <v>Nicht bewertet</v>
      </c>
      <c r="G23" s="29" t="str">
        <f>IFERROR(VLOOKUP(E23,Umrechnung!$F$21:$G$27,2,TRUE),"Eingabe prüfen")</f>
        <v>Nicht bewertet</v>
      </c>
    </row>
    <row r="24" spans="1:7" ht="16.95" customHeight="1">
      <c r="A24" s="44" t="s">
        <v>25</v>
      </c>
      <c r="B24" s="48" t="s">
        <v>34</v>
      </c>
      <c r="C24" s="45" t="str">
        <f>IFERROR(VLOOKUP(B24,Umrechnung!$A$22:$B$27,2,FALSE),"n. b.")</f>
        <v>n. b.</v>
      </c>
      <c r="D24" s="24" t="str">
        <f>IFERROR(VLOOKUP($B24,Umrechnung!$A$22:$E$27,3,FALSE),"n. b.")</f>
        <v>n. b.</v>
      </c>
      <c r="E24" s="23" t="str">
        <f>IFERROR(VLOOKUP($B24,Umrechnung!$A$22:$E$27,4,FALSE),"n. b.")</f>
        <v>n. b.</v>
      </c>
      <c r="F24" s="29" t="str">
        <f>IFERROR(VLOOKUP($B24,Umrechnung!$A$22:$E$27,5,FALSE),"n. b.")</f>
        <v>Nicht bewertet</v>
      </c>
      <c r="G24" s="29" t="str">
        <f>IFERROR(VLOOKUP(E24,Umrechnung!$F$21:$G$27,2,TRUE),"Eingabe prüfen")</f>
        <v>Nicht bewertet</v>
      </c>
    </row>
    <row r="25" spans="1:7" ht="16.95" customHeight="1" thickBot="1">
      <c r="A25" s="44" t="s">
        <v>15</v>
      </c>
      <c r="B25" s="48" t="s">
        <v>34</v>
      </c>
      <c r="C25" s="45" t="str">
        <f>IFERROR(VLOOKUP(B25,Umrechnung!$A$22:$B$27,2,FALSE),"n. b.")</f>
        <v>n. b.</v>
      </c>
      <c r="D25" s="32" t="str">
        <f>IFERROR(VLOOKUP($B25,Umrechnung!$A$22:$E$27,3,FALSE),"n. b.")</f>
        <v>n. b.</v>
      </c>
      <c r="E25" s="33" t="str">
        <f>IFERROR(VLOOKUP($B25,Umrechnung!$A$22:$E$27,4,FALSE),"n. b.")</f>
        <v>n. b.</v>
      </c>
      <c r="F25" s="34" t="str">
        <f>IFERROR(VLOOKUP($B25,Umrechnung!$A$22:$E$27,5,FALSE),"n. b.")</f>
        <v>Nicht bewertet</v>
      </c>
      <c r="G25" s="29" t="str">
        <f>IFERROR(VLOOKUP(E25,Umrechnung!$F$21:$G$27,2,TRUE),"Eingabe prüfen")</f>
        <v>Nicht bewertet</v>
      </c>
    </row>
    <row r="26" spans="1:7" ht="16.95" customHeight="1" thickBot="1">
      <c r="A26" s="59">
        <f>COUNT(C22:C25)</f>
        <v>0</v>
      </c>
      <c r="B26" s="60"/>
      <c r="C26" s="54">
        <f>IF(A26&gt;0,SUM(C20:C25),0)</f>
        <v>0</v>
      </c>
      <c r="D26" s="49" t="str">
        <f>IFERROR(VLOOKUP(E26,Umrechnung!$B$3:$D$19,2),"")</f>
        <v>n. b.</v>
      </c>
      <c r="E26" s="50" t="str">
        <f>IFERROR((SUM(E22:E25)/COUNT(C22:C25)),"n.b.")</f>
        <v>n.b.</v>
      </c>
      <c r="F26" s="51" t="str">
        <f>IFERROR(VLOOKUP(E26,Umrechnung!$B$3:$D$19,3,TRUE),"n. b.")</f>
        <v>Nicht bewertet</v>
      </c>
      <c r="G26" s="51" t="str">
        <f>IFERROR(VLOOKUP(E26,Umrechnung!$F$21:$G$27,2,TRUE),"Eingabe prüfen")</f>
        <v>Nicht bewertet</v>
      </c>
    </row>
    <row r="27" spans="1:7" ht="10.95" customHeight="1" thickBot="1">
      <c r="A27" s="37"/>
      <c r="B27" s="14"/>
      <c r="C27" s="14"/>
      <c r="D27" s="13"/>
      <c r="E27" s="13"/>
      <c r="F27" s="36"/>
      <c r="G27" s="36"/>
    </row>
    <row r="28" spans="1:7" s="10" customFormat="1" ht="37.200000000000003" customHeight="1">
      <c r="A28" s="55" t="s">
        <v>28</v>
      </c>
      <c r="B28" s="78" t="s">
        <v>49</v>
      </c>
      <c r="C28" s="78"/>
      <c r="D28" s="56" t="s">
        <v>36</v>
      </c>
      <c r="E28" s="57" t="s">
        <v>61</v>
      </c>
      <c r="F28" s="58" t="s">
        <v>2</v>
      </c>
      <c r="G28" s="58" t="s">
        <v>60</v>
      </c>
    </row>
    <row r="29" spans="1:7" ht="26.4">
      <c r="A29" s="46" t="s">
        <v>31</v>
      </c>
      <c r="B29" s="48" t="s">
        <v>34</v>
      </c>
      <c r="C29" s="45" t="str">
        <f>IFERROR(VLOOKUP(B29,Umrechnung!$A$22:$B$27,2,FALSE),"n. b.")</f>
        <v>n. b.</v>
      </c>
      <c r="D29" s="24" t="str">
        <f>IFERROR(VLOOKUP($B29,Umrechnung!$A$22:$E$27,3,FALSE),"n. b.")</f>
        <v>n. b.</v>
      </c>
      <c r="E29" s="23" t="str">
        <f>IFERROR(VLOOKUP($B29,Umrechnung!$A$22:$E$27,4,FALSE),"n. b.")</f>
        <v>n. b.</v>
      </c>
      <c r="F29" s="29" t="str">
        <f>IFERROR(VLOOKUP($B29,Umrechnung!$A$22:$E$27,5,FALSE),"n. b.")</f>
        <v>Nicht bewertet</v>
      </c>
      <c r="G29" s="29" t="str">
        <f>IFERROR(VLOOKUP(E29,Umrechnung!$F$21:$G$27,2,TRUE),"Eingabe prüfen")</f>
        <v>Nicht bewertet</v>
      </c>
    </row>
    <row r="30" spans="1:7" ht="26.4">
      <c r="A30" s="46" t="s">
        <v>32</v>
      </c>
      <c r="B30" s="48" t="s">
        <v>34</v>
      </c>
      <c r="C30" s="45" t="str">
        <f>IFERROR(VLOOKUP(B30,Umrechnung!$A$22:$B$27,2,FALSE),"n. b.")</f>
        <v>n. b.</v>
      </c>
      <c r="D30" s="24" t="str">
        <f>IFERROR(VLOOKUP($B30,Umrechnung!$A$22:$E$27,3,FALSE),"n. b.")</f>
        <v>n. b.</v>
      </c>
      <c r="E30" s="23" t="str">
        <f>IFERROR(VLOOKUP($B30,Umrechnung!$A$22:$E$27,4,FALSE),"n. b.")</f>
        <v>n. b.</v>
      </c>
      <c r="F30" s="29" t="str">
        <f>IFERROR(VLOOKUP($B30,Umrechnung!$A$22:$E$27,5,FALSE),"n. b.")</f>
        <v>Nicht bewertet</v>
      </c>
      <c r="G30" s="29" t="str">
        <f>IFERROR(VLOOKUP(E30,Umrechnung!$F$21:$G$27,2,TRUE),"Eingabe prüfen")</f>
        <v>Nicht bewertet</v>
      </c>
    </row>
    <row r="31" spans="1:7" ht="16.95" customHeight="1" thickBot="1">
      <c r="A31" s="44" t="s">
        <v>27</v>
      </c>
      <c r="B31" s="48" t="s">
        <v>34</v>
      </c>
      <c r="C31" s="45" t="str">
        <f>IFERROR(VLOOKUP(B31,Umrechnung!$A$22:$B$27,2,FALSE),"n. b.")</f>
        <v>n. b.</v>
      </c>
      <c r="D31" s="32" t="str">
        <f>IFERROR(VLOOKUP($B31,Umrechnung!$A$22:$E$27,3,FALSE),"n. b.")</f>
        <v>n. b.</v>
      </c>
      <c r="E31" s="33" t="str">
        <f>IFERROR(VLOOKUP($B31,Umrechnung!$A$22:$E$27,4,FALSE),"n. b.")</f>
        <v>n. b.</v>
      </c>
      <c r="F31" s="34" t="str">
        <f>IFERROR(VLOOKUP($B31,Umrechnung!$A$22:$E$27,5,FALSE),"n. b.")</f>
        <v>Nicht bewertet</v>
      </c>
      <c r="G31" s="29" t="str">
        <f>IFERROR(VLOOKUP(E31,Umrechnung!$F$21:$G$27,2,TRUE),"Eingabe prüfen")</f>
        <v>Nicht bewertet</v>
      </c>
    </row>
    <row r="32" spans="1:7" ht="15.6" thickBot="1">
      <c r="A32" s="59">
        <f>COUNT(C29:C31)</f>
        <v>0</v>
      </c>
      <c r="B32" s="60"/>
      <c r="C32" s="61">
        <f>IF(A32&gt;0,SUM(C29:C31),0)</f>
        <v>0</v>
      </c>
      <c r="D32" s="49" t="str">
        <f>IFERROR(VLOOKUP(E32,Umrechnung!$B$3:$D$19,2),"")</f>
        <v>n. b.</v>
      </c>
      <c r="E32" s="50" t="str">
        <f>IFERROR((SUM(E29:E31)/COUNT(C29:C31)),"n.b.")</f>
        <v>n.b.</v>
      </c>
      <c r="F32" s="51" t="str">
        <f>IFERROR(VLOOKUP(E32,Umrechnung!$B$3:$D$19,3,TRUE),"n. b.")</f>
        <v>Nicht bewertet</v>
      </c>
      <c r="G32" s="51" t="str">
        <f>IFERROR(VLOOKUP(E32,Umrechnung!$F$21:$G$27,2,TRUE),"Eingabe prüfen")</f>
        <v>Nicht bewertet</v>
      </c>
    </row>
    <row r="33" spans="1:9" ht="10.95" customHeight="1" thickBot="1">
      <c r="A33" s="38"/>
      <c r="B33" s="15"/>
      <c r="C33" s="16"/>
      <c r="D33" s="14"/>
      <c r="E33" s="14"/>
      <c r="F33" s="39"/>
      <c r="G33" s="39"/>
    </row>
    <row r="34" spans="1:9" ht="16.2" thickTop="1" thickBot="1">
      <c r="A34" s="62">
        <f>A32+A26+A9+A19</f>
        <v>0</v>
      </c>
      <c r="B34" s="63" t="s">
        <v>48</v>
      </c>
      <c r="C34" s="64">
        <f>C32+C26+C19+C9</f>
        <v>0</v>
      </c>
      <c r="D34" s="65" t="str">
        <f>IFERROR(VLOOKUP(E34,Umrechnung!$B$3:$D$19,2),"")</f>
        <v>n. b.</v>
      </c>
      <c r="E34" s="73" t="str">
        <f>IFERROR((SUM(E3:E8,E12:E18,E22:E25,E29:E31)/COUNT(C3:C8,C12:C18,C22:C25,C29:C31)),"n.b.")</f>
        <v>n.b.</v>
      </c>
      <c r="F34" s="76" t="str">
        <f>IFERROR(VLOOKUP(E34,Umrechnung!$B$3:$D$19,3,TRUE),"n. b.")</f>
        <v>Nicht bewertet</v>
      </c>
      <c r="G34" s="76" t="str">
        <f>IF(COUNTIF(B3:B31,"--")&gt;=7,Umrechnung!G26,IFERROR(VLOOKUP(E34,Umrechnung!$F$21:$G$27,2,TRUE),"Eingabe prüfen"))</f>
        <v>Nicht bewertet</v>
      </c>
      <c r="I34" s="27"/>
    </row>
    <row r="35" spans="1:9" ht="16.2" thickTop="1" thickBot="1">
      <c r="A35" s="68"/>
      <c r="B35" s="69"/>
      <c r="C35" s="70"/>
      <c r="D35" s="71"/>
      <c r="E35" s="72"/>
      <c r="F35" s="74" t="str">
        <f>VLOOKUP(F34,Umrechnung!G21:H27,2,FALSE)</f>
        <v>n. b.</v>
      </c>
      <c r="G35" s="75" t="str">
        <f>VLOOKUP(G34,Umrechnung!G21:H27,2,FALSE)</f>
        <v>n. b.</v>
      </c>
      <c r="I35" s="27"/>
    </row>
    <row r="36" spans="1:9" s="10" customFormat="1" ht="19.95" customHeight="1" thickBot="1">
      <c r="A36" s="11" t="s">
        <v>33</v>
      </c>
      <c r="B36" s="12"/>
      <c r="C36" s="12"/>
      <c r="D36" s="6"/>
      <c r="E36" s="6"/>
      <c r="F36" s="6"/>
    </row>
    <row r="37" spans="1:9" ht="12" customHeight="1">
      <c r="A37" s="79"/>
      <c r="B37" s="80"/>
      <c r="C37" s="80"/>
      <c r="D37" s="80"/>
      <c r="E37" s="80"/>
      <c r="F37" s="80"/>
      <c r="G37" s="81"/>
    </row>
    <row r="38" spans="1:9" ht="15" customHeight="1">
      <c r="A38" s="82"/>
      <c r="B38" s="83"/>
      <c r="C38" s="83"/>
      <c r="D38" s="83"/>
      <c r="E38" s="83"/>
      <c r="F38" s="83"/>
      <c r="G38" s="84"/>
    </row>
    <row r="39" spans="1:9" ht="12.6" customHeight="1">
      <c r="A39" s="82"/>
      <c r="B39" s="83"/>
      <c r="C39" s="83"/>
      <c r="D39" s="83"/>
      <c r="E39" s="83"/>
      <c r="F39" s="83"/>
      <c r="G39" s="84"/>
    </row>
    <row r="40" spans="1:9">
      <c r="A40" s="82"/>
      <c r="B40" s="83"/>
      <c r="C40" s="83"/>
      <c r="D40" s="83"/>
      <c r="E40" s="83"/>
      <c r="F40" s="83"/>
      <c r="G40" s="84"/>
    </row>
    <row r="41" spans="1:9" ht="5.25" customHeight="1" thickBot="1">
      <c r="A41" s="85"/>
      <c r="B41" s="86"/>
      <c r="C41" s="86"/>
      <c r="D41" s="86"/>
      <c r="E41" s="86"/>
      <c r="F41" s="86"/>
      <c r="G41" s="87"/>
    </row>
    <row r="42" spans="1:9" ht="15.75" customHeight="1"/>
  </sheetData>
  <sheetProtection selectLockedCells="1"/>
  <mergeCells count="5">
    <mergeCell ref="B2:C2"/>
    <mergeCell ref="B11:C11"/>
    <mergeCell ref="B21:C21"/>
    <mergeCell ref="B28:C28"/>
    <mergeCell ref="A37:G41"/>
  </mergeCells>
  <pageMargins left="0.33333333333333331" right="0.25" top="0.375" bottom="0.46666666666666667" header="0.3" footer="0.6875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D0BE69-27E7-4BAF-9941-5BD8EE1BD80A}">
          <x14:formula1>
            <xm:f>Umrechnung!$A$22:$A$27</xm:f>
          </x14:formula1>
          <xm:sqref>B3:B8 B12:B18 B22:B25 B29:B31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FEB94-FC0F-4398-B7E4-4B6FCFE2CCAE}">
  <sheetPr codeName="Tabelle2"/>
  <dimension ref="A1:H27"/>
  <sheetViews>
    <sheetView topLeftCell="A5" workbookViewId="0">
      <selection activeCell="A17" sqref="A17:XFD17"/>
    </sheetView>
  </sheetViews>
  <sheetFormatPr baseColWidth="10" defaultRowHeight="13.8"/>
  <cols>
    <col min="1" max="3" width="17.8984375" customWidth="1"/>
    <col min="4" max="6" width="17.59765625" customWidth="1"/>
    <col min="7" max="7" width="12.296875" customWidth="1"/>
  </cols>
  <sheetData>
    <row r="1" spans="1:4">
      <c r="A1" t="s">
        <v>0</v>
      </c>
    </row>
    <row r="2" spans="1:4" ht="37.200000000000003" customHeight="1">
      <c r="A2" s="1" t="s">
        <v>1</v>
      </c>
      <c r="B2" s="1" t="s">
        <v>38</v>
      </c>
      <c r="C2" s="1" t="s">
        <v>39</v>
      </c>
      <c r="D2" s="1" t="s">
        <v>2</v>
      </c>
    </row>
    <row r="3" spans="1:4">
      <c r="A3" s="5">
        <v>93.7</v>
      </c>
      <c r="B3" s="5">
        <v>1</v>
      </c>
      <c r="C3" s="3">
        <v>15</v>
      </c>
      <c r="D3" s="4" t="s">
        <v>51</v>
      </c>
    </row>
    <row r="4" spans="1:4">
      <c r="A4" s="5">
        <v>87.5</v>
      </c>
      <c r="B4" s="5">
        <v>1.3</v>
      </c>
      <c r="C4" s="3">
        <v>14</v>
      </c>
      <c r="D4" s="4" t="s">
        <v>51</v>
      </c>
    </row>
    <row r="5" spans="1:4">
      <c r="A5" s="5">
        <v>83.2</v>
      </c>
      <c r="B5" s="5">
        <v>1.7</v>
      </c>
      <c r="C5" s="3">
        <v>13</v>
      </c>
      <c r="D5" s="4" t="s">
        <v>52</v>
      </c>
    </row>
    <row r="6" spans="1:4" ht="15.6" customHeight="1">
      <c r="A6" s="5">
        <v>79.2</v>
      </c>
      <c r="B6" s="5">
        <v>2</v>
      </c>
      <c r="C6" s="3">
        <v>12</v>
      </c>
      <c r="D6" s="4" t="s">
        <v>52</v>
      </c>
    </row>
    <row r="7" spans="1:4" ht="15.6" customHeight="1">
      <c r="A7" s="5">
        <v>75</v>
      </c>
      <c r="B7" s="5">
        <v>2.2999999999999998</v>
      </c>
      <c r="C7" s="3">
        <v>11</v>
      </c>
      <c r="D7" s="4" t="s">
        <v>52</v>
      </c>
    </row>
    <row r="8" spans="1:4" ht="15.6" customHeight="1">
      <c r="A8" s="5">
        <v>70.900000000000006</v>
      </c>
      <c r="B8" s="5">
        <v>2.7</v>
      </c>
      <c r="C8" s="3">
        <v>10</v>
      </c>
      <c r="D8" s="4" t="s">
        <v>53</v>
      </c>
    </row>
    <row r="9" spans="1:4" ht="15.6" customHeight="1">
      <c r="A9" s="5">
        <v>66.7</v>
      </c>
      <c r="B9" s="5">
        <v>3</v>
      </c>
      <c r="C9" s="3">
        <v>9</v>
      </c>
      <c r="D9" s="4" t="s">
        <v>53</v>
      </c>
    </row>
    <row r="10" spans="1:4" ht="15.6" customHeight="1">
      <c r="A10" s="5">
        <v>62.5</v>
      </c>
      <c r="B10" s="5">
        <v>3.3</v>
      </c>
      <c r="C10" s="3">
        <v>8</v>
      </c>
      <c r="D10" s="4" t="s">
        <v>53</v>
      </c>
    </row>
    <row r="11" spans="1:4" ht="15.6" customHeight="1">
      <c r="A11" s="5">
        <v>58.4</v>
      </c>
      <c r="B11" s="5">
        <v>3.7</v>
      </c>
      <c r="C11" s="3">
        <v>7</v>
      </c>
      <c r="D11" s="4" t="s">
        <v>54</v>
      </c>
    </row>
    <row r="12" spans="1:4" ht="15.6" customHeight="1">
      <c r="A12" s="5">
        <v>54.2</v>
      </c>
      <c r="B12" s="5">
        <v>4</v>
      </c>
      <c r="C12" s="3">
        <v>6</v>
      </c>
      <c r="D12" s="4" t="s">
        <v>54</v>
      </c>
    </row>
    <row r="13" spans="1:4" ht="15.6" customHeight="1">
      <c r="A13" s="5">
        <v>50</v>
      </c>
      <c r="B13" s="5">
        <v>4.3</v>
      </c>
      <c r="C13" s="3">
        <v>5</v>
      </c>
      <c r="D13" s="4" t="s">
        <v>54</v>
      </c>
    </row>
    <row r="14" spans="1:4" ht="15.6" customHeight="1">
      <c r="A14" s="5">
        <v>41.7</v>
      </c>
      <c r="B14" s="5">
        <v>4.7</v>
      </c>
      <c r="C14" s="3">
        <v>4</v>
      </c>
      <c r="D14" s="4" t="s">
        <v>58</v>
      </c>
    </row>
    <row r="15" spans="1:4" ht="15.6" customHeight="1">
      <c r="A15" s="2">
        <v>33.4</v>
      </c>
      <c r="B15" s="2">
        <v>5</v>
      </c>
      <c r="C15" s="3">
        <v>3</v>
      </c>
      <c r="D15" s="4" t="s">
        <v>58</v>
      </c>
    </row>
    <row r="16" spans="1:4" ht="15.6" customHeight="1">
      <c r="A16" s="2">
        <v>25</v>
      </c>
      <c r="B16" s="2">
        <v>5.3</v>
      </c>
      <c r="C16" s="3">
        <v>2</v>
      </c>
      <c r="D16" s="4" t="s">
        <v>58</v>
      </c>
    </row>
    <row r="17" spans="1:8" ht="15.6" customHeight="1">
      <c r="A17" s="2">
        <v>12.5</v>
      </c>
      <c r="B17" s="2">
        <v>5.7</v>
      </c>
      <c r="C17" s="3">
        <v>1</v>
      </c>
      <c r="D17" s="4" t="s">
        <v>58</v>
      </c>
    </row>
    <row r="18" spans="1:8" ht="15.6" customHeight="1">
      <c r="A18" s="2">
        <v>0</v>
      </c>
      <c r="B18" s="2">
        <v>6</v>
      </c>
      <c r="C18" s="3">
        <v>0</v>
      </c>
      <c r="D18" s="4" t="s">
        <v>58</v>
      </c>
    </row>
    <row r="19" spans="1:8">
      <c r="A19" s="21" t="s">
        <v>34</v>
      </c>
      <c r="B19" s="21" t="s">
        <v>34</v>
      </c>
      <c r="C19" s="21" t="s">
        <v>34</v>
      </c>
      <c r="D19" s="4" t="s">
        <v>59</v>
      </c>
    </row>
    <row r="21" spans="1:8">
      <c r="A21" s="17" t="s">
        <v>29</v>
      </c>
      <c r="B21" s="22" t="s">
        <v>47</v>
      </c>
      <c r="C21" s="4" t="s">
        <v>40</v>
      </c>
      <c r="D21" s="21" t="s">
        <v>41</v>
      </c>
      <c r="E21" s="21" t="s">
        <v>2</v>
      </c>
      <c r="F21" s="21" t="s">
        <v>56</v>
      </c>
      <c r="G21" s="21" t="s">
        <v>2</v>
      </c>
      <c r="H21" s="17" t="s">
        <v>29</v>
      </c>
    </row>
    <row r="22" spans="1:8" ht="17.399999999999999">
      <c r="A22" s="18" t="s">
        <v>4</v>
      </c>
      <c r="B22" s="22">
        <v>5</v>
      </c>
      <c r="C22" s="25" t="s">
        <v>46</v>
      </c>
      <c r="D22" s="28">
        <v>1</v>
      </c>
      <c r="E22" s="21" t="s">
        <v>51</v>
      </c>
      <c r="F22" s="28">
        <v>1</v>
      </c>
      <c r="G22" s="21" t="s">
        <v>51</v>
      </c>
      <c r="H22" s="18" t="s">
        <v>4</v>
      </c>
    </row>
    <row r="23" spans="1:8" ht="17.399999999999999">
      <c r="A23" s="18" t="s">
        <v>5</v>
      </c>
      <c r="B23" s="22">
        <v>4</v>
      </c>
      <c r="C23" s="25" t="s">
        <v>45</v>
      </c>
      <c r="D23" s="28">
        <v>2</v>
      </c>
      <c r="E23" s="21" t="s">
        <v>52</v>
      </c>
      <c r="F23" s="28">
        <v>1.51</v>
      </c>
      <c r="G23" s="21" t="s">
        <v>52</v>
      </c>
      <c r="H23" s="18" t="s">
        <v>5</v>
      </c>
    </row>
    <row r="24" spans="1:8" ht="17.399999999999999">
      <c r="A24" s="19" t="s">
        <v>6</v>
      </c>
      <c r="B24" s="22">
        <v>3</v>
      </c>
      <c r="C24" s="25" t="s">
        <v>44</v>
      </c>
      <c r="D24" s="28">
        <v>3</v>
      </c>
      <c r="E24" s="21" t="s">
        <v>53</v>
      </c>
      <c r="F24" s="28">
        <v>2.5099999999999998</v>
      </c>
      <c r="G24" s="21" t="s">
        <v>53</v>
      </c>
      <c r="H24" s="19" t="s">
        <v>6</v>
      </c>
    </row>
    <row r="25" spans="1:8" ht="17.399999999999999">
      <c r="A25" s="18" t="s">
        <v>7</v>
      </c>
      <c r="B25" s="22">
        <v>2</v>
      </c>
      <c r="C25" s="26" t="s">
        <v>43</v>
      </c>
      <c r="D25" s="28">
        <v>4</v>
      </c>
      <c r="E25" s="21" t="s">
        <v>54</v>
      </c>
      <c r="F25" s="28">
        <v>3.51</v>
      </c>
      <c r="G25" s="21" t="s">
        <v>54</v>
      </c>
      <c r="H25" s="18" t="s">
        <v>7</v>
      </c>
    </row>
    <row r="26" spans="1:8" ht="17.399999999999999">
      <c r="A26" s="18" t="s">
        <v>8</v>
      </c>
      <c r="B26" s="22">
        <v>1</v>
      </c>
      <c r="C26" s="25" t="s">
        <v>42</v>
      </c>
      <c r="D26" s="28">
        <v>5</v>
      </c>
      <c r="E26" s="21" t="s">
        <v>58</v>
      </c>
      <c r="F26" s="28">
        <v>4.01</v>
      </c>
      <c r="G26" s="21" t="s">
        <v>55</v>
      </c>
      <c r="H26" s="18" t="s">
        <v>8</v>
      </c>
    </row>
    <row r="27" spans="1:8">
      <c r="A27" s="20" t="s">
        <v>34</v>
      </c>
      <c r="B27" s="22" t="s">
        <v>34</v>
      </c>
      <c r="C27" s="22" t="s">
        <v>34</v>
      </c>
      <c r="D27" s="22" t="s">
        <v>34</v>
      </c>
      <c r="E27" s="21" t="s">
        <v>59</v>
      </c>
      <c r="F27" s="22" t="s">
        <v>34</v>
      </c>
      <c r="G27" s="21" t="s">
        <v>59</v>
      </c>
      <c r="H27" s="20" t="s">
        <v>34</v>
      </c>
    </row>
  </sheetData>
  <sheetProtection selectLockedCells="1" selectUnlockedCells="1"/>
  <phoneticPr fontId="2" type="noConversion"/>
  <dataValidations count="1">
    <dataValidation type="list" allowBlank="1" showInputMessage="1" showErrorMessage="1" sqref="F5" xr:uid="{699DE77D-292A-423F-A64B-39A715D21DAE}">
      <formula1>$A$22:$A$27</formula1>
    </dataValidation>
  </dataValidations>
  <pageMargins left="0.7" right="0.7" top="0.78740157499999996" bottom="0.78740157499999996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Wertungstabelle</vt:lpstr>
      <vt:lpstr>Umrechnung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Beurteilungsbogen</dc:title>
  <dc:creator>Celestina Görgülü</dc:creator>
  <cp:lastModifiedBy>Purtan, Alexander (StMAS)</cp:lastModifiedBy>
  <cp:lastPrinted>2024-01-12T06:39:34Z</cp:lastPrinted>
  <dcterms:created xsi:type="dcterms:W3CDTF">2023-12-07T06:16:26Z</dcterms:created>
  <dcterms:modified xsi:type="dcterms:W3CDTF">2025-09-02T12:39:43Z</dcterms:modified>
</cp:coreProperties>
</file>